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omune\FAT fotovoltaico accumulatori e termici\"/>
    </mc:Choice>
  </mc:AlternateContent>
  <bookViews>
    <workbookView xWindow="0" yWindow="0" windowWidth="19395" windowHeight="6975"/>
  </bookViews>
  <sheets>
    <sheet name="Calcolo incentiv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 s="1"/>
  <c r="I21" i="1" s="1"/>
  <c r="D21" i="1"/>
  <c r="I15" i="1"/>
  <c r="D8" i="1"/>
  <c r="G8" i="1" s="1"/>
  <c r="H8" i="1" s="1"/>
  <c r="I8" i="1" s="1"/>
</calcChain>
</file>

<file path=xl/comments1.xml><?xml version="1.0" encoding="utf-8"?>
<comments xmlns="http://schemas.openxmlformats.org/spreadsheetml/2006/main">
  <authors>
    <author>Lucchesi Giulia</author>
  </authors>
  <commentList>
    <comment ref="B15" authorId="0" shapeId="0">
      <text>
        <r>
          <rPr>
            <b/>
            <sz val="9"/>
            <color indexed="81"/>
            <rFont val="Tahoma"/>
            <charset val="1"/>
          </rPr>
          <t>Lucchesi Giulia:</t>
        </r>
        <r>
          <rPr>
            <sz val="9"/>
            <color indexed="81"/>
            <rFont val="Tahoma"/>
            <charset val="1"/>
          </rPr>
          <t xml:space="preserve">
digitare valore Watt</t>
        </r>
      </text>
    </comment>
  </commentList>
</comments>
</file>

<file path=xl/sharedStrings.xml><?xml version="1.0" encoding="utf-8"?>
<sst xmlns="http://schemas.openxmlformats.org/spreadsheetml/2006/main" count="35" uniqueCount="23">
  <si>
    <t>Calcolo incentivo</t>
  </si>
  <si>
    <r>
      <t xml:space="preserve">FOTOVOLTAICO </t>
    </r>
    <r>
      <rPr>
        <b/>
        <sz val="22"/>
        <color theme="1"/>
        <rFont val="Calibri"/>
        <family val="2"/>
      </rPr>
      <t>≥</t>
    </r>
    <r>
      <rPr>
        <b/>
        <sz val="22"/>
        <color theme="1"/>
        <rFont val="Calibri"/>
        <family val="2"/>
        <scheme val="minor"/>
      </rPr>
      <t xml:space="preserve"> 800 W</t>
    </r>
  </si>
  <si>
    <t>CONDIZIONE 1</t>
  </si>
  <si>
    <t>CONDIZIONE 2</t>
  </si>
  <si>
    <t>Tipologia</t>
  </si>
  <si>
    <t xml:space="preserve">kW </t>
  </si>
  <si>
    <t>Spesa sostenuta al lordo di altri incentivi e detrazioni (euro)</t>
  </si>
  <si>
    <t>Spesa sotenuta a kW (da fattura)</t>
  </si>
  <si>
    <t xml:space="preserve">Costo max ammesso a kW </t>
  </si>
  <si>
    <t xml:space="preserve">Incentivo max </t>
  </si>
  <si>
    <t>verifica cond1</t>
  </si>
  <si>
    <t>verifica cond2</t>
  </si>
  <si>
    <t>incentivo erogato</t>
  </si>
  <si>
    <t>A1</t>
  </si>
  <si>
    <t>FOTOVOLTAICO fino a 799 W</t>
  </si>
  <si>
    <t>Watt</t>
  </si>
  <si>
    <t xml:space="preserve">Costo max ammesso a impianto </t>
  </si>
  <si>
    <t>A3</t>
  </si>
  <si>
    <t>ACCUMULO</t>
  </si>
  <si>
    <t>kWh</t>
  </si>
  <si>
    <t>Spesa sotenuta a kWh (da fattura)</t>
  </si>
  <si>
    <t xml:space="preserve">Costo max ammesso a kWh </t>
  </si>
  <si>
    <t>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</si>
</sst>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1"/>
      <name val="Calibri"/>
      <family val="2"/>
    </font>
    <font>
      <sz val="11"/>
      <color theme="1"/>
      <name val="DecimaWE Rg"/>
    </font>
    <font>
      <b/>
      <sz val="11"/>
      <color theme="1"/>
      <name val="DecimaWE Rg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EBF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44" fontId="5" fillId="2" borderId="4" xfId="0" applyNumberFormat="1" applyFont="1" applyFill="1" applyBorder="1" applyAlignment="1" applyProtection="1">
      <alignment horizontal="center" vertical="center"/>
      <protection locked="0"/>
    </xf>
    <xf numFmtId="44" fontId="4" fillId="2" borderId="4" xfId="0" applyNumberFormat="1" applyFont="1" applyFill="1" applyBorder="1" applyAlignment="1" applyProtection="1">
      <alignment horizontal="center" vertical="center"/>
    </xf>
    <xf numFmtId="44" fontId="4" fillId="3" borderId="4" xfId="0" applyNumberFormat="1" applyFont="1" applyFill="1" applyBorder="1" applyAlignment="1" applyProtection="1">
      <alignment horizontal="center" vertical="center"/>
    </xf>
    <xf numFmtId="44" fontId="4" fillId="4" borderId="4" xfId="0" applyNumberFormat="1" applyFont="1" applyFill="1" applyBorder="1" applyAlignment="1" applyProtection="1">
      <alignment horizontal="center" vertical="center"/>
    </xf>
    <xf numFmtId="44" fontId="4" fillId="6" borderId="4" xfId="0" applyNumberFormat="1" applyFont="1" applyFill="1" applyBorder="1" applyAlignment="1" applyProtection="1">
      <alignment horizontal="center" vertical="center"/>
    </xf>
    <xf numFmtId="44" fontId="5" fillId="5" borderId="4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  <protection locked="0"/>
    </xf>
    <xf numFmtId="44" fontId="5" fillId="0" borderId="0" xfId="0" applyNumberFormat="1" applyFont="1" applyFill="1" applyBorder="1" applyAlignment="1" applyProtection="1">
      <alignment horizontal="center" vertical="center"/>
      <protection locked="0"/>
    </xf>
    <xf numFmtId="44" fontId="4" fillId="0" borderId="0" xfId="0" applyNumberFormat="1" applyFont="1" applyFill="1" applyBorder="1" applyAlignment="1" applyProtection="1">
      <alignment horizontal="center" vertical="center"/>
    </xf>
    <xf numFmtId="44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2" fillId="7" borderId="0" xfId="0" applyFont="1" applyFill="1"/>
    <xf numFmtId="0" fontId="0" fillId="7" borderId="0" xfId="0" applyFill="1"/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2" fontId="5" fillId="7" borderId="4" xfId="0" applyNumberFormat="1" applyFont="1" applyFill="1" applyBorder="1" applyAlignment="1" applyProtection="1">
      <alignment horizontal="center" vertical="center"/>
      <protection locked="0"/>
    </xf>
    <xf numFmtId="44" fontId="5" fillId="7" borderId="4" xfId="0" applyNumberFormat="1" applyFont="1" applyFill="1" applyBorder="1" applyAlignment="1" applyProtection="1">
      <alignment horizontal="center" vertical="center"/>
      <protection locked="0"/>
    </xf>
    <xf numFmtId="44" fontId="4" fillId="7" borderId="4" xfId="0" applyNumberFormat="1" applyFont="1" applyFill="1" applyBorder="1" applyAlignment="1" applyProtection="1">
      <alignment horizontal="center" vertical="center"/>
    </xf>
    <xf numFmtId="0" fontId="2" fillId="8" borderId="0" xfId="0" applyFont="1" applyFill="1"/>
    <xf numFmtId="0" fontId="0" fillId="8" borderId="0" xfId="0" applyFill="1"/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2" fontId="5" fillId="8" borderId="4" xfId="0" applyNumberFormat="1" applyFont="1" applyFill="1" applyBorder="1" applyAlignment="1" applyProtection="1">
      <alignment horizontal="center" vertical="center"/>
      <protection locked="0"/>
    </xf>
    <xf numFmtId="44" fontId="5" fillId="8" borderId="4" xfId="0" applyNumberFormat="1" applyFont="1" applyFill="1" applyBorder="1" applyAlignment="1" applyProtection="1">
      <alignment horizontal="center" vertical="center"/>
      <protection locked="0"/>
    </xf>
    <xf numFmtId="44" fontId="4" fillId="8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</cellXfs>
  <cellStyles count="1">
    <cellStyle name="Normale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I22"/>
  <sheetViews>
    <sheetView showGridLines="0" tabSelected="1" topLeftCell="A10" zoomScale="90" zoomScaleNormal="90" workbookViewId="0">
      <selection activeCell="G21" sqref="G21"/>
    </sheetView>
  </sheetViews>
  <sheetFormatPr defaultRowHeight="15" x14ac:dyDescent="0.25"/>
  <cols>
    <col min="2" max="2" width="16.85546875" customWidth="1"/>
    <col min="3" max="3" width="35.42578125" customWidth="1"/>
    <col min="4" max="4" width="16.140625" customWidth="1"/>
    <col min="5" max="9" width="12.5703125" customWidth="1"/>
    <col min="13" max="13" width="11.85546875" bestFit="1" customWidth="1"/>
  </cols>
  <sheetData>
    <row r="1" spans="1:9" ht="36" x14ac:dyDescent="0.55000000000000004">
      <c r="A1" s="1" t="s">
        <v>0</v>
      </c>
    </row>
    <row r="3" spans="1:9" ht="28.5" x14ac:dyDescent="0.45">
      <c r="A3" s="2" t="s">
        <v>1</v>
      </c>
      <c r="B3" s="3"/>
      <c r="C3" s="3"/>
      <c r="D3" s="3"/>
      <c r="E3" s="4" t="s">
        <v>2</v>
      </c>
      <c r="F3" s="5" t="s">
        <v>3</v>
      </c>
    </row>
    <row r="4" spans="1:9" ht="3.6" customHeight="1" thickBot="1" x14ac:dyDescent="0.3">
      <c r="A4" s="3"/>
      <c r="B4" s="3"/>
      <c r="C4" s="3"/>
      <c r="D4" s="3"/>
      <c r="E4" s="4"/>
      <c r="F4" s="5"/>
    </row>
    <row r="5" spans="1:9" ht="14.45" customHeight="1" x14ac:dyDescent="0.25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8" t="s">
        <v>9</v>
      </c>
      <c r="G5" s="9" t="s">
        <v>10</v>
      </c>
      <c r="H5" s="9" t="s">
        <v>11</v>
      </c>
      <c r="I5" s="10" t="s">
        <v>12</v>
      </c>
    </row>
    <row r="6" spans="1:9" ht="19.350000000000001" customHeight="1" x14ac:dyDescent="0.25">
      <c r="A6" s="11"/>
      <c r="B6" s="11"/>
      <c r="C6" s="11"/>
      <c r="D6" s="11"/>
      <c r="E6" s="12"/>
      <c r="F6" s="13"/>
      <c r="G6" s="14"/>
      <c r="H6" s="14"/>
      <c r="I6" s="15"/>
    </row>
    <row r="7" spans="1:9" ht="15.75" thickBot="1" x14ac:dyDescent="0.3">
      <c r="A7" s="16"/>
      <c r="B7" s="16"/>
      <c r="C7" s="16"/>
      <c r="D7" s="16"/>
      <c r="E7" s="17"/>
      <c r="F7" s="18"/>
      <c r="G7" s="19"/>
      <c r="H7" s="19"/>
      <c r="I7" s="20"/>
    </row>
    <row r="8" spans="1:9" ht="34.700000000000003" customHeight="1" thickBot="1" x14ac:dyDescent="0.3">
      <c r="A8" s="21" t="s">
        <v>13</v>
      </c>
      <c r="B8" s="21">
        <v>5</v>
      </c>
      <c r="C8" s="22">
        <v>12095.2</v>
      </c>
      <c r="D8" s="23">
        <f>C8/B8</f>
        <v>2419.04</v>
      </c>
      <c r="E8" s="24">
        <v>3000</v>
      </c>
      <c r="F8" s="25">
        <v>7200</v>
      </c>
      <c r="G8" s="26">
        <f>IF(D8&lt;E8,C8*0.4,B8*1200)</f>
        <v>4838.0800000000008</v>
      </c>
      <c r="H8" s="26">
        <f>IF(G8&gt;F8,F8,G8)</f>
        <v>4838.0800000000008</v>
      </c>
      <c r="I8" s="27">
        <f>H8</f>
        <v>4838.0800000000008</v>
      </c>
    </row>
    <row r="9" spans="1:9" s="32" customFormat="1" ht="34.700000000000003" customHeight="1" x14ac:dyDescent="0.25">
      <c r="A9" s="28"/>
      <c r="B9" s="28"/>
      <c r="C9" s="29"/>
      <c r="D9" s="30"/>
      <c r="E9" s="30"/>
      <c r="F9" s="30"/>
      <c r="G9" s="30"/>
      <c r="H9" s="30"/>
      <c r="I9" s="31"/>
    </row>
    <row r="10" spans="1:9" ht="28.5" x14ac:dyDescent="0.45">
      <c r="A10" s="33" t="s">
        <v>14</v>
      </c>
      <c r="B10" s="34"/>
      <c r="C10" s="34"/>
      <c r="D10" s="34"/>
      <c r="E10" s="32"/>
      <c r="F10" s="32"/>
    </row>
    <row r="11" spans="1:9" ht="3.6" customHeight="1" thickBot="1" x14ac:dyDescent="0.3">
      <c r="A11" s="34"/>
      <c r="B11" s="34"/>
      <c r="C11" s="34"/>
      <c r="D11" s="34"/>
      <c r="E11" s="4"/>
      <c r="F11" s="5"/>
    </row>
    <row r="12" spans="1:9" ht="14.45" customHeight="1" x14ac:dyDescent="0.25">
      <c r="A12" s="35" t="s">
        <v>4</v>
      </c>
      <c r="B12" s="35" t="s">
        <v>15</v>
      </c>
      <c r="C12" s="35" t="s">
        <v>6</v>
      </c>
      <c r="D12" s="35"/>
      <c r="E12" s="7" t="s">
        <v>16</v>
      </c>
      <c r="F12" s="8" t="s">
        <v>9</v>
      </c>
      <c r="G12" s="9"/>
      <c r="H12" s="9"/>
      <c r="I12" s="10" t="s">
        <v>12</v>
      </c>
    </row>
    <row r="13" spans="1:9" ht="19.350000000000001" customHeight="1" x14ac:dyDescent="0.25">
      <c r="A13" s="36"/>
      <c r="B13" s="36"/>
      <c r="C13" s="36"/>
      <c r="D13" s="36"/>
      <c r="E13" s="12"/>
      <c r="F13" s="13"/>
      <c r="G13" s="14"/>
      <c r="H13" s="14"/>
      <c r="I13" s="15"/>
    </row>
    <row r="14" spans="1:9" ht="15.75" thickBot="1" x14ac:dyDescent="0.3">
      <c r="A14" s="37"/>
      <c r="B14" s="37"/>
      <c r="C14" s="37"/>
      <c r="D14" s="37"/>
      <c r="E14" s="17"/>
      <c r="F14" s="18"/>
      <c r="G14" s="19"/>
      <c r="H14" s="19"/>
      <c r="I14" s="20"/>
    </row>
    <row r="15" spans="1:9" ht="34.700000000000003" customHeight="1" thickBot="1" x14ac:dyDescent="0.3">
      <c r="A15" s="38" t="s">
        <v>17</v>
      </c>
      <c r="B15" s="38">
        <v>699</v>
      </c>
      <c r="C15" s="39">
        <v>1500</v>
      </c>
      <c r="D15" s="40"/>
      <c r="E15" s="24">
        <v>1720</v>
      </c>
      <c r="F15" s="25">
        <v>688</v>
      </c>
      <c r="G15" s="26"/>
      <c r="H15" s="26"/>
      <c r="I15" s="27">
        <f>IF(C15&lt;E15,C15*0.4,688)</f>
        <v>600</v>
      </c>
    </row>
    <row r="16" spans="1:9" s="32" customFormat="1" ht="34.700000000000003" customHeight="1" x14ac:dyDescent="0.25">
      <c r="A16" s="28"/>
      <c r="B16" s="28"/>
      <c r="C16" s="29"/>
      <c r="D16" s="30"/>
      <c r="E16" s="30"/>
      <c r="F16" s="30"/>
      <c r="G16" s="30"/>
      <c r="H16" s="30"/>
      <c r="I16" s="31"/>
    </row>
    <row r="17" spans="1:9" ht="29.25" thickBot="1" x14ac:dyDescent="0.5">
      <c r="A17" s="41" t="s">
        <v>18</v>
      </c>
      <c r="B17" s="42"/>
      <c r="C17" s="42"/>
      <c r="D17" s="42"/>
      <c r="E17" s="4" t="s">
        <v>2</v>
      </c>
      <c r="F17" s="5" t="s">
        <v>3</v>
      </c>
    </row>
    <row r="18" spans="1:9" x14ac:dyDescent="0.25">
      <c r="A18" s="43" t="s">
        <v>4</v>
      </c>
      <c r="B18" s="43" t="s">
        <v>19</v>
      </c>
      <c r="C18" s="43" t="s">
        <v>6</v>
      </c>
      <c r="D18" s="43" t="s">
        <v>20</v>
      </c>
      <c r="E18" s="7" t="s">
        <v>21</v>
      </c>
      <c r="F18" s="8" t="s">
        <v>9</v>
      </c>
      <c r="G18" s="9" t="s">
        <v>10</v>
      </c>
      <c r="H18" s="9" t="s">
        <v>11</v>
      </c>
      <c r="I18" s="10" t="s">
        <v>12</v>
      </c>
    </row>
    <row r="19" spans="1:9" x14ac:dyDescent="0.25">
      <c r="A19" s="44"/>
      <c r="B19" s="44"/>
      <c r="C19" s="44"/>
      <c r="D19" s="44"/>
      <c r="E19" s="12"/>
      <c r="F19" s="13"/>
      <c r="G19" s="14"/>
      <c r="H19" s="14"/>
      <c r="I19" s="15"/>
    </row>
    <row r="20" spans="1:9" ht="15.75" thickBot="1" x14ac:dyDescent="0.3">
      <c r="A20" s="45"/>
      <c r="B20" s="45"/>
      <c r="C20" s="45"/>
      <c r="D20" s="45"/>
      <c r="E20" s="17"/>
      <c r="F20" s="18"/>
      <c r="G20" s="19"/>
      <c r="H20" s="19"/>
      <c r="I20" s="20"/>
    </row>
    <row r="21" spans="1:9" ht="40.35" customHeight="1" thickBot="1" x14ac:dyDescent="0.3">
      <c r="A21" s="46" t="s">
        <v>22</v>
      </c>
      <c r="B21" s="46">
        <v>12</v>
      </c>
      <c r="C21" s="47">
        <v>13560</v>
      </c>
      <c r="D21" s="48">
        <f>C21/B21</f>
        <v>1130</v>
      </c>
      <c r="E21" s="24">
        <v>1130</v>
      </c>
      <c r="F21" s="25">
        <v>5424</v>
      </c>
      <c r="G21" s="26">
        <f>IF(D21&lt;E21,C21*0.4,B21*452)</f>
        <v>5424</v>
      </c>
      <c r="H21" s="26">
        <f>IF(G21&gt;F21,F21,G21)</f>
        <v>5424</v>
      </c>
      <c r="I21" s="27">
        <f>H21</f>
        <v>5424</v>
      </c>
    </row>
    <row r="22" spans="1:9" x14ac:dyDescent="0.25">
      <c r="D22" s="49"/>
    </row>
  </sheetData>
  <mergeCells count="27">
    <mergeCell ref="I18:I20"/>
    <mergeCell ref="H12:H14"/>
    <mergeCell ref="I12:I14"/>
    <mergeCell ref="A18:A20"/>
    <mergeCell ref="B18:B20"/>
    <mergeCell ref="C18:C20"/>
    <mergeCell ref="D18:D20"/>
    <mergeCell ref="E18:E20"/>
    <mergeCell ref="F18:F20"/>
    <mergeCell ref="G18:G20"/>
    <mergeCell ref="H18:H20"/>
    <mergeCell ref="G5:G7"/>
    <mergeCell ref="H5:H7"/>
    <mergeCell ref="I5:I7"/>
    <mergeCell ref="A12:A14"/>
    <mergeCell ref="B12:B14"/>
    <mergeCell ref="C12:C14"/>
    <mergeCell ref="D12:D14"/>
    <mergeCell ref="E12:E14"/>
    <mergeCell ref="F12:F14"/>
    <mergeCell ref="G12:G14"/>
    <mergeCell ref="A5:A7"/>
    <mergeCell ref="B5:B7"/>
    <mergeCell ref="C5:C7"/>
    <mergeCell ref="D5:D7"/>
    <mergeCell ref="E5:E7"/>
    <mergeCell ref="F5:F7"/>
  </mergeCells>
  <conditionalFormatting sqref="D8:D9">
    <cfRule type="cellIs" dxfId="5" priority="6" operator="greaterThan">
      <formula>3000</formula>
    </cfRule>
  </conditionalFormatting>
  <conditionalFormatting sqref="G8:G9">
    <cfRule type="cellIs" dxfId="4" priority="5" operator="greaterThan">
      <formula>7200</formula>
    </cfRule>
  </conditionalFormatting>
  <conditionalFormatting sqref="D21">
    <cfRule type="cellIs" dxfId="3" priority="4" operator="greaterThan">
      <formula>3000</formula>
    </cfRule>
  </conditionalFormatting>
  <conditionalFormatting sqref="G21">
    <cfRule type="cellIs" dxfId="2" priority="3" operator="greaterThan">
      <formula>7200</formula>
    </cfRule>
  </conditionalFormatting>
  <conditionalFormatting sqref="D15:D16">
    <cfRule type="cellIs" dxfId="1" priority="2" operator="greaterThan">
      <formula>3000</formula>
    </cfRule>
  </conditionalFormatting>
  <conditionalFormatting sqref="G15:G16">
    <cfRule type="cellIs" dxfId="0" priority="1" operator="greaterThan">
      <formula>7200</formula>
    </cfRule>
  </conditionalFormatting>
  <dataValidations count="3">
    <dataValidation type="decimal" operator="lessThan" allowBlank="1" showInputMessage="1" showErrorMessage="1" errorTitle="Valore max superato" error="Valore max superato" sqref="B15">
      <formula1>799</formula1>
    </dataValidation>
    <dataValidation type="decimal" operator="lessThan" allowBlank="1" showInputMessage="1" showErrorMessage="1" errorTitle="importo max superato" error="importo max superato" sqref="C21">
      <formula1>M15</formula1>
    </dataValidation>
    <dataValidation type="decimal" operator="lessThan" allowBlank="1" showInputMessage="1" showErrorMessage="1" errorTitle="importo max superato" error="importo max superato" sqref="C8:C9 C15:C16">
      <formula1>M3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incentivo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Milesi Raffaella</dc:creator>
  <cp:lastModifiedBy>Milesi Raffaella</cp:lastModifiedBy>
  <dcterms:created xsi:type="dcterms:W3CDTF">2023-02-27T08:40:56Z</dcterms:created>
  <dcterms:modified xsi:type="dcterms:W3CDTF">2023-02-27T08:41:29Z</dcterms:modified>
</cp:coreProperties>
</file>